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819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'Hoja1'!$A$2:$D$35</definedName>
    <definedName name="OLE_LINK1_1">'Hoja1'!#REF!</definedName>
  </definedNames>
  <calcPr fullCalcOnLoad="1"/>
</workbook>
</file>

<file path=xl/sharedStrings.xml><?xml version="1.0" encoding="utf-8"?>
<sst xmlns="http://schemas.openxmlformats.org/spreadsheetml/2006/main" count="120" uniqueCount="90">
  <si>
    <t>PRODUCTO</t>
  </si>
  <si>
    <t>PRECIO ORIGEN (€/kg)</t>
  </si>
  <si>
    <t>DIFERENCIA PRECIO ORIGEN-DESTINO</t>
  </si>
  <si>
    <t>IPOD</t>
  </si>
  <si>
    <t>MARGEN</t>
  </si>
  <si>
    <t>CALABACIN</t>
  </si>
  <si>
    <t>IPOD AGRÍCOLA</t>
  </si>
  <si>
    <t>BERENJENA</t>
  </si>
  <si>
    <t>TOMATES DE ENSALADA</t>
  </si>
  <si>
    <t>ZANAHORIA</t>
  </si>
  <si>
    <t>PEPINO</t>
  </si>
  <si>
    <t>PLÁTANO</t>
  </si>
  <si>
    <t>IPOD GANADERO</t>
  </si>
  <si>
    <t>CONEJO</t>
  </si>
  <si>
    <t>LECHE VACA</t>
  </si>
  <si>
    <t>IPOD GENERAL</t>
  </si>
  <si>
    <t>PRECIO DESTINO (€/kg)</t>
  </si>
  <si>
    <t>PATATA</t>
  </si>
  <si>
    <t>CEBOLLA</t>
  </si>
  <si>
    <t>PIMIENTO VERDE</t>
  </si>
  <si>
    <t>PIMIENTO ROJO</t>
  </si>
  <si>
    <t>TERNERA 1ª</t>
  </si>
  <si>
    <t>CORDERO</t>
  </si>
  <si>
    <t>SANDÍA</t>
  </si>
  <si>
    <t>Calabacín fino</t>
  </si>
  <si>
    <t>Calabacín gordo</t>
  </si>
  <si>
    <t>Berenjena Larga</t>
  </si>
  <si>
    <t>Berenjena Redonda</t>
  </si>
  <si>
    <t>Pepino Almería</t>
  </si>
  <si>
    <t>Pepino Español</t>
  </si>
  <si>
    <t>Judía Emerite</t>
  </si>
  <si>
    <t>Judía Helda</t>
  </si>
  <si>
    <t>Melón Galia</t>
  </si>
  <si>
    <t>Melón Piel sapo</t>
  </si>
  <si>
    <t>Sandía Blanca</t>
  </si>
  <si>
    <t>Sandía Negra</t>
  </si>
  <si>
    <t>CALABACÏN</t>
  </si>
  <si>
    <t>JUDÏA VERDE</t>
  </si>
  <si>
    <t>MELÓN</t>
  </si>
  <si>
    <t>(-15%)</t>
  </si>
  <si>
    <t>Pimiento Italiano</t>
  </si>
  <si>
    <t>Lamuyo rojo</t>
  </si>
  <si>
    <t>Lamuyo verde</t>
  </si>
  <si>
    <t>Tomate Daniela</t>
  </si>
  <si>
    <t>Tomate Liso</t>
  </si>
  <si>
    <t>Alcachofa Blanca</t>
  </si>
  <si>
    <t>Guisantes</t>
  </si>
  <si>
    <t>Haba verde</t>
  </si>
  <si>
    <t>Brocoli</t>
  </si>
  <si>
    <t>PIM. VERDE</t>
  </si>
  <si>
    <t>TOMATE</t>
  </si>
  <si>
    <t>ctos€/kg</t>
  </si>
  <si>
    <t>Tomate Pera</t>
  </si>
  <si>
    <t>ACELGA</t>
  </si>
  <si>
    <t>Coliflor</t>
  </si>
  <si>
    <t>COLIFLOR</t>
  </si>
  <si>
    <t>REPOLLO</t>
  </si>
  <si>
    <t>Aguacate</t>
  </si>
  <si>
    <t>bacon</t>
  </si>
  <si>
    <t>fuerte</t>
  </si>
  <si>
    <t>hass</t>
  </si>
  <si>
    <t>Ovino (25 kg)</t>
  </si>
  <si>
    <t>Lechón (20kg)</t>
  </si>
  <si>
    <t>Cordero 23 kg</t>
  </si>
  <si>
    <t>Sandía Negra sin pepitas</t>
  </si>
  <si>
    <t>x</t>
  </si>
  <si>
    <t>Categoría</t>
  </si>
  <si>
    <t>Mandarina</t>
  </si>
  <si>
    <t>Naranja</t>
  </si>
  <si>
    <t>Limón</t>
  </si>
  <si>
    <t>ACEITUNAS ENTAMADAS</t>
  </si>
  <si>
    <t>Andalucía</t>
  </si>
  <si>
    <t>(en árbol)</t>
  </si>
  <si>
    <t>recolecc.</t>
  </si>
  <si>
    <t>PRECIOS, página web AGROPRECIOS por semanas, mes de junio</t>
  </si>
  <si>
    <t>Asurcado</t>
  </si>
  <si>
    <t>MELOCOTÓN</t>
  </si>
  <si>
    <t>NECTARINA</t>
  </si>
  <si>
    <t>CIRUELA</t>
  </si>
  <si>
    <t>ALBARICOQUE</t>
  </si>
  <si>
    <t>CEREZA</t>
  </si>
  <si>
    <t>AJO</t>
  </si>
  <si>
    <t>CHAMPIÑÓN</t>
  </si>
  <si>
    <t>ACEITE DE OLIVA VIRGEN EXTRA</t>
  </si>
  <si>
    <t>LECHUGA</t>
  </si>
  <si>
    <t>POLLO</t>
  </si>
  <si>
    <t>CERDO</t>
  </si>
  <si>
    <t>HUEVOS M</t>
  </si>
  <si>
    <t>BRÓCOLI</t>
  </si>
  <si>
    <t>Lechuga(€/ud); Huevos (€/docena); Ternera (kg/canal); Conejo (€/kg vivo); Cordero (kg/vivo de 24 kg y pascual 1ª);  pollo (€/kg vivo); Aceituna entamadas; Cítricos (incluída recolección)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</si>
</sst>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57"/>
      <name val="Arial"/>
      <family val="2"/>
    </font>
    <font>
      <b/>
      <sz val="10"/>
      <color indexed="17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8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>
        <color indexed="8"/>
      </top>
      <bottom style="medium"/>
    </border>
    <border>
      <left/>
      <right>
        <color indexed="63"/>
      </right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thin">
        <color indexed="8"/>
      </bottom>
    </border>
    <border>
      <left/>
      <right style="medium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" fillId="0" borderId="7" applyNumberFormat="0" applyFill="0" applyAlignment="0" applyProtection="0"/>
    <xf numFmtId="0" fontId="45" fillId="0" borderId="8" applyNumberFormat="0" applyFill="0" applyAlignment="0" applyProtection="0"/>
    <xf numFmtId="0" fontId="37" fillId="0" borderId="9" applyNumberFormat="0" applyFill="0" applyAlignment="0" applyProtection="0"/>
    <xf numFmtId="0" fontId="4" fillId="0" borderId="10" applyNumberFormat="0" applyFill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6" fillId="0" borderId="11" xfId="0" applyFont="1" applyFill="1" applyBorder="1" applyAlignment="1">
      <alignment/>
    </xf>
    <xf numFmtId="2" fontId="6" fillId="0" borderId="12" xfId="0" applyNumberFormat="1" applyFont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ont="1" applyFill="1" applyBorder="1" applyAlignment="1">
      <alignment/>
    </xf>
    <xf numFmtId="2" fontId="0" fillId="36" borderId="12" xfId="0" applyNumberFormat="1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33" borderId="13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0" fillId="36" borderId="14" xfId="0" applyNumberFormat="1" applyFont="1" applyFill="1" applyBorder="1" applyAlignment="1">
      <alignment/>
    </xf>
    <xf numFmtId="2" fontId="0" fillId="37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5" fillId="0" borderId="19" xfId="0" applyNumberFormat="1" applyFont="1" applyBorder="1" applyAlignment="1">
      <alignment/>
    </xf>
    <xf numFmtId="0" fontId="0" fillId="36" borderId="11" xfId="0" applyFill="1" applyBorder="1" applyAlignment="1">
      <alignment/>
    </xf>
    <xf numFmtId="2" fontId="0" fillId="36" borderId="12" xfId="0" applyNumberFormat="1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3" xfId="0" applyNumberFormat="1" applyFill="1" applyBorder="1" applyAlignment="1">
      <alignment/>
    </xf>
    <xf numFmtId="2" fontId="0" fillId="0" borderId="17" xfId="0" applyNumberFormat="1" applyBorder="1" applyAlignment="1">
      <alignment/>
    </xf>
    <xf numFmtId="2" fontId="0" fillId="36" borderId="13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0" fontId="9" fillId="0" borderId="0" xfId="0" applyFont="1" applyAlignment="1">
      <alignment/>
    </xf>
    <xf numFmtId="2" fontId="0" fillId="39" borderId="17" xfId="0" applyNumberFormat="1" applyFill="1" applyBorder="1" applyAlignment="1">
      <alignment/>
    </xf>
    <xf numFmtId="0" fontId="0" fillId="0" borderId="21" xfId="0" applyBorder="1" applyAlignment="1">
      <alignment/>
    </xf>
    <xf numFmtId="2" fontId="0" fillId="39" borderId="21" xfId="0" applyNumberFormat="1" applyFill="1" applyBorder="1" applyAlignment="1">
      <alignment/>
    </xf>
    <xf numFmtId="0" fontId="0" fillId="0" borderId="22" xfId="0" applyBorder="1" applyAlignment="1">
      <alignment/>
    </xf>
    <xf numFmtId="2" fontId="0" fillId="35" borderId="23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10" fillId="40" borderId="27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9" fontId="10" fillId="0" borderId="28" xfId="0" applyNumberFormat="1" applyFont="1" applyBorder="1" applyAlignment="1">
      <alignment horizontal="center"/>
    </xf>
    <xf numFmtId="0" fontId="11" fillId="41" borderId="29" xfId="0" applyFont="1" applyFill="1" applyBorder="1" applyAlignment="1">
      <alignment vertical="top" wrapText="1"/>
    </xf>
    <xf numFmtId="2" fontId="10" fillId="40" borderId="28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1" fillId="42" borderId="30" xfId="0" applyFont="1" applyFill="1" applyBorder="1" applyAlignment="1">
      <alignment vertical="top" wrapText="1"/>
    </xf>
    <xf numFmtId="0" fontId="11" fillId="0" borderId="31" xfId="0" applyFont="1" applyBorder="1" applyAlignment="1">
      <alignment/>
    </xf>
    <xf numFmtId="9" fontId="10" fillId="0" borderId="27" xfId="0" applyNumberFormat="1" applyFont="1" applyBorder="1" applyAlignment="1">
      <alignment horizontal="center"/>
    </xf>
    <xf numFmtId="0" fontId="11" fillId="42" borderId="32" xfId="0" applyFont="1" applyFill="1" applyBorder="1" applyAlignment="1">
      <alignment vertical="top" wrapText="1"/>
    </xf>
    <xf numFmtId="0" fontId="11" fillId="0" borderId="33" xfId="0" applyFont="1" applyBorder="1" applyAlignment="1">
      <alignment/>
    </xf>
    <xf numFmtId="0" fontId="10" fillId="0" borderId="33" xfId="0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0" fontId="11" fillId="42" borderId="34" xfId="0" applyFont="1" applyFill="1" applyBorder="1" applyAlignment="1">
      <alignment vertical="top" wrapText="1"/>
    </xf>
    <xf numFmtId="0" fontId="11" fillId="0" borderId="35" xfId="0" applyFont="1" applyBorder="1" applyAlignment="1">
      <alignment/>
    </xf>
    <xf numFmtId="9" fontId="10" fillId="0" borderId="36" xfId="0" applyNumberFormat="1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10" fillId="0" borderId="38" xfId="0" applyNumberFormat="1" applyFont="1" applyBorder="1" applyAlignment="1">
      <alignment horizontal="center"/>
    </xf>
    <xf numFmtId="2" fontId="10" fillId="40" borderId="39" xfId="0" applyNumberFormat="1" applyFont="1" applyFill="1" applyBorder="1" applyAlignment="1">
      <alignment horizontal="center" vertical="top" wrapText="1"/>
    </xf>
    <xf numFmtId="2" fontId="10" fillId="40" borderId="40" xfId="0" applyNumberFormat="1" applyFont="1" applyFill="1" applyBorder="1" applyAlignment="1">
      <alignment horizontal="center" vertical="top" wrapText="1"/>
    </xf>
    <xf numFmtId="2" fontId="10" fillId="40" borderId="41" xfId="0" applyNumberFormat="1" applyFont="1" applyFill="1" applyBorder="1" applyAlignment="1">
      <alignment horizontal="center" vertical="top" wrapText="1"/>
    </xf>
    <xf numFmtId="2" fontId="10" fillId="40" borderId="42" xfId="0" applyNumberFormat="1" applyFont="1" applyFill="1" applyBorder="1" applyAlignment="1">
      <alignment horizontal="center" vertical="top" wrapText="1"/>
    </xf>
    <xf numFmtId="2" fontId="10" fillId="40" borderId="43" xfId="0" applyNumberFormat="1" applyFont="1" applyFill="1" applyBorder="1" applyAlignment="1">
      <alignment horizontal="center" vertical="top" wrapText="1"/>
    </xf>
    <xf numFmtId="2" fontId="10" fillId="40" borderId="36" xfId="0" applyNumberFormat="1" applyFont="1" applyFill="1" applyBorder="1" applyAlignment="1">
      <alignment horizontal="center" vertical="top" wrapText="1"/>
    </xf>
    <xf numFmtId="2" fontId="10" fillId="40" borderId="39" xfId="0" applyNumberFormat="1" applyFont="1" applyFill="1" applyBorder="1" applyAlignment="1">
      <alignment horizontal="center" vertical="top" wrapText="1"/>
    </xf>
    <xf numFmtId="2" fontId="10" fillId="40" borderId="44" xfId="0" applyNumberFormat="1" applyFont="1" applyFill="1" applyBorder="1" applyAlignment="1">
      <alignment horizontal="center" vertical="top" wrapText="1"/>
    </xf>
    <xf numFmtId="2" fontId="10" fillId="40" borderId="45" xfId="0" applyNumberFormat="1" applyFont="1" applyFill="1" applyBorder="1" applyAlignment="1">
      <alignment horizontal="center" vertical="top" wrapText="1"/>
    </xf>
    <xf numFmtId="0" fontId="0" fillId="43" borderId="0" xfId="0" applyFill="1" applyBorder="1" applyAlignment="1">
      <alignment/>
    </xf>
    <xf numFmtId="2" fontId="8" fillId="0" borderId="0" xfId="0" applyNumberFormat="1" applyFont="1" applyAlignment="1">
      <alignment/>
    </xf>
    <xf numFmtId="0" fontId="11" fillId="41" borderId="29" xfId="0" applyFont="1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11" fillId="42" borderId="32" xfId="0" applyFont="1" applyFill="1" applyBorder="1" applyAlignment="1">
      <alignment vertical="top" wrapText="1"/>
    </xf>
    <xf numFmtId="2" fontId="10" fillId="40" borderId="46" xfId="0" applyNumberFormat="1" applyFont="1" applyFill="1" applyBorder="1" applyAlignment="1">
      <alignment horizontal="center" vertical="top" wrapText="1"/>
    </xf>
    <xf numFmtId="2" fontId="0" fillId="34" borderId="13" xfId="0" applyNumberFormat="1" applyFill="1" applyBorder="1" applyAlignment="1">
      <alignment/>
    </xf>
    <xf numFmtId="0" fontId="10" fillId="0" borderId="47" xfId="0" applyFont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3" fillId="43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41" borderId="49" xfId="0" applyFont="1" applyFill="1" applyBorder="1" applyAlignment="1">
      <alignment vertical="top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Alignment="1">
      <alignment/>
    </xf>
    <xf numFmtId="2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35" borderId="0" xfId="0" applyFont="1" applyFill="1" applyAlignment="1">
      <alignment/>
    </xf>
    <xf numFmtId="2" fontId="0" fillId="0" borderId="0" xfId="0" applyNumberFormat="1" applyAlignment="1">
      <alignment/>
    </xf>
    <xf numFmtId="2" fontId="15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2" fontId="10" fillId="40" borderId="28" xfId="0" applyNumberFormat="1" applyFont="1" applyFill="1" applyBorder="1" applyAlignment="1">
      <alignment horizontal="center" vertical="top" wrapText="1"/>
    </xf>
    <xf numFmtId="2" fontId="10" fillId="40" borderId="27" xfId="0" applyNumberFormat="1" applyFont="1" applyFill="1" applyBorder="1" applyAlignment="1">
      <alignment horizontal="center" vertical="top" wrapText="1"/>
    </xf>
    <xf numFmtId="2" fontId="46" fillId="40" borderId="28" xfId="0" applyNumberFormat="1" applyFont="1" applyFill="1" applyBorder="1" applyAlignment="1">
      <alignment horizontal="center" vertical="top" wrapText="1"/>
    </xf>
    <xf numFmtId="0" fontId="11" fillId="0" borderId="50" xfId="0" applyFont="1" applyFill="1" applyBorder="1" applyAlignment="1">
      <alignment horizontal="left" vertical="top" wrapText="1"/>
    </xf>
    <xf numFmtId="0" fontId="11" fillId="0" borderId="5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2" fillId="44" borderId="0" xfId="0" applyFont="1" applyFill="1" applyAlignment="1">
      <alignment horizontal="center"/>
    </xf>
    <xf numFmtId="0" fontId="11" fillId="45" borderId="29" xfId="0" applyFont="1" applyFill="1" applyBorder="1" applyAlignment="1">
      <alignment vertical="top" wrapText="1"/>
    </xf>
    <xf numFmtId="2" fontId="10" fillId="46" borderId="39" xfId="0" applyNumberFormat="1" applyFont="1" applyFill="1" applyBorder="1" applyAlignment="1">
      <alignment horizontal="center" vertical="top" wrapText="1"/>
    </xf>
    <xf numFmtId="2" fontId="10" fillId="46" borderId="28" xfId="0" applyNumberFormat="1" applyFont="1" applyFill="1" applyBorder="1" applyAlignment="1">
      <alignment horizontal="center" vertical="top" wrapText="1"/>
    </xf>
    <xf numFmtId="2" fontId="10" fillId="46" borderId="41" xfId="0" applyNumberFormat="1" applyFont="1" applyFill="1" applyBorder="1" applyAlignment="1">
      <alignment horizontal="center" vertical="top" wrapText="1"/>
    </xf>
    <xf numFmtId="0" fontId="11" fillId="47" borderId="0" xfId="0" applyFont="1" applyFill="1" applyBorder="1" applyAlignment="1">
      <alignment/>
    </xf>
    <xf numFmtId="9" fontId="10" fillId="47" borderId="28" xfId="0" applyNumberFormat="1" applyFont="1" applyFill="1" applyBorder="1" applyAlignment="1">
      <alignment horizontal="center"/>
    </xf>
    <xf numFmtId="0" fontId="11" fillId="45" borderId="29" xfId="0" applyFont="1" applyFill="1" applyBorder="1" applyAlignment="1">
      <alignment vertical="top" wrapText="1"/>
    </xf>
    <xf numFmtId="0" fontId="10" fillId="47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46" borderId="39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35</xdr:row>
      <xdr:rowOff>28575</xdr:rowOff>
    </xdr:from>
    <xdr:to>
      <xdr:col>0</xdr:col>
      <xdr:colOff>1381125</xdr:colOff>
      <xdr:row>39</xdr:row>
      <xdr:rowOff>114300</xdr:rowOff>
    </xdr:to>
    <xdr:pic>
      <xdr:nvPicPr>
        <xdr:cNvPr id="1" name="1 Imagen" descr="logo COAG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210175"/>
          <a:ext cx="1323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4">
      <selection activeCell="A1" sqref="A1:F40"/>
    </sheetView>
  </sheetViews>
  <sheetFormatPr defaultColWidth="18.8515625" defaultRowHeight="12.75"/>
  <cols>
    <col min="1" max="1" width="30.7109375" style="50" customWidth="1"/>
    <col min="2" max="2" width="21.421875" style="50" customWidth="1"/>
    <col min="3" max="3" width="22.421875" style="50" bestFit="1" customWidth="1"/>
    <col min="4" max="4" width="33.140625" style="50" customWidth="1"/>
    <col min="5" max="5" width="16.7109375" style="50" bestFit="1" customWidth="1"/>
    <col min="6" max="6" width="9.00390625" style="50" bestFit="1" customWidth="1"/>
    <col min="7" max="7" width="9.421875" style="50" customWidth="1"/>
    <col min="8" max="8" width="10.421875" style="50" customWidth="1"/>
    <col min="9" max="16384" width="18.8515625" style="50" customWidth="1"/>
  </cols>
  <sheetData>
    <row r="1" spans="1:6" ht="12" thickBot="1">
      <c r="A1" s="47" t="s">
        <v>0</v>
      </c>
      <c r="B1" s="87" t="s">
        <v>1</v>
      </c>
      <c r="C1" s="89" t="s">
        <v>16</v>
      </c>
      <c r="D1" s="88" t="s">
        <v>2</v>
      </c>
      <c r="E1" s="48" t="s">
        <v>3</v>
      </c>
      <c r="F1" s="49" t="s">
        <v>4</v>
      </c>
    </row>
    <row r="2" spans="1:6" ht="11.25">
      <c r="A2" s="92" t="s">
        <v>70</v>
      </c>
      <c r="B2" s="79">
        <v>0.99</v>
      </c>
      <c r="C2" s="108">
        <v>4.78</v>
      </c>
      <c r="D2" s="72">
        <f aca="true" t="shared" si="0" ref="D2:D34">C2/B2</f>
        <v>4.828282828282829</v>
      </c>
      <c r="E2" s="52"/>
      <c r="F2" s="53">
        <f aca="true" t="shared" si="1" ref="F2:F34">(C2-B2)/B2</f>
        <v>3.8282828282828283</v>
      </c>
    </row>
    <row r="3" spans="1:6" ht="11.25">
      <c r="A3" s="82" t="s">
        <v>83</v>
      </c>
      <c r="B3" s="77">
        <v>2.3</v>
      </c>
      <c r="C3" s="107">
        <v>4.25</v>
      </c>
      <c r="D3" s="73">
        <f t="shared" si="0"/>
        <v>1.847826086956522</v>
      </c>
      <c r="E3" s="52"/>
      <c r="F3" s="53">
        <f t="shared" si="1"/>
        <v>0.8478260869565218</v>
      </c>
    </row>
    <row r="4" spans="1:6" ht="11.25">
      <c r="A4" s="54" t="s">
        <v>53</v>
      </c>
      <c r="B4" s="77">
        <v>0.43</v>
      </c>
      <c r="C4" s="109">
        <v>1.9</v>
      </c>
      <c r="D4" s="73">
        <f t="shared" si="0"/>
        <v>4.4186046511627906</v>
      </c>
      <c r="E4" s="56"/>
      <c r="F4" s="53">
        <f t="shared" si="1"/>
        <v>3.4186046511627906</v>
      </c>
    </row>
    <row r="5" spans="1:6" ht="11.25">
      <c r="A5" s="114" t="s">
        <v>81</v>
      </c>
      <c r="B5" s="115">
        <v>0.71</v>
      </c>
      <c r="C5" s="116">
        <v>5.25</v>
      </c>
      <c r="D5" s="117">
        <f t="shared" si="0"/>
        <v>7.394366197183099</v>
      </c>
      <c r="E5" s="118"/>
      <c r="F5" s="119">
        <f t="shared" si="1"/>
        <v>6.394366197183099</v>
      </c>
    </row>
    <row r="6" spans="1:6" ht="11.25">
      <c r="A6" s="54" t="s">
        <v>7</v>
      </c>
      <c r="B6" s="77">
        <v>0.56</v>
      </c>
      <c r="C6" s="107">
        <v>1.82</v>
      </c>
      <c r="D6" s="73">
        <f t="shared" si="0"/>
        <v>3.25</v>
      </c>
      <c r="E6" s="56"/>
      <c r="F6" s="53">
        <f t="shared" si="1"/>
        <v>2.25</v>
      </c>
    </row>
    <row r="7" spans="1:6" ht="11.25">
      <c r="A7" s="82" t="s">
        <v>88</v>
      </c>
      <c r="B7" s="77">
        <v>0.48</v>
      </c>
      <c r="C7" s="107">
        <v>2.65</v>
      </c>
      <c r="D7" s="73">
        <f t="shared" si="0"/>
        <v>5.520833333333333</v>
      </c>
      <c r="E7" s="52"/>
      <c r="F7" s="53">
        <f t="shared" si="1"/>
        <v>4.520833333333333</v>
      </c>
    </row>
    <row r="8" spans="1:6" ht="11.25">
      <c r="A8" s="120" t="s">
        <v>5</v>
      </c>
      <c r="B8" s="115">
        <v>0.17</v>
      </c>
      <c r="C8" s="116">
        <v>1.27</v>
      </c>
      <c r="D8" s="117">
        <f t="shared" si="0"/>
        <v>7.470588235294117</v>
      </c>
      <c r="E8" s="121"/>
      <c r="F8" s="119">
        <f t="shared" si="1"/>
        <v>6.470588235294118</v>
      </c>
    </row>
    <row r="9" spans="1:6" ht="11.25">
      <c r="A9" s="54" t="s">
        <v>18</v>
      </c>
      <c r="B9" s="77">
        <v>0.48</v>
      </c>
      <c r="C9" s="107">
        <v>1.22</v>
      </c>
      <c r="D9" s="73">
        <f t="shared" si="0"/>
        <v>2.5416666666666665</v>
      </c>
      <c r="E9" s="122"/>
      <c r="F9" s="53">
        <f t="shared" si="1"/>
        <v>1.5416666666666667</v>
      </c>
    </row>
    <row r="10" spans="1:6" ht="11.25">
      <c r="A10" s="82" t="s">
        <v>82</v>
      </c>
      <c r="B10" s="77">
        <v>1.9</v>
      </c>
      <c r="C10" s="107">
        <v>3.9</v>
      </c>
      <c r="D10" s="73">
        <f t="shared" si="0"/>
        <v>2.0526315789473686</v>
      </c>
      <c r="E10" s="56"/>
      <c r="F10" s="53">
        <f t="shared" si="1"/>
        <v>1.0526315789473684</v>
      </c>
    </row>
    <row r="11" spans="1:6" ht="11.25">
      <c r="A11" s="54" t="s">
        <v>55</v>
      </c>
      <c r="B11" s="77">
        <v>0.54</v>
      </c>
      <c r="C11" s="109">
        <v>1.92</v>
      </c>
      <c r="D11" s="73">
        <f t="shared" si="0"/>
        <v>3.5555555555555554</v>
      </c>
      <c r="E11" s="52"/>
      <c r="F11" s="53">
        <f t="shared" si="1"/>
        <v>2.5555555555555554</v>
      </c>
    </row>
    <row r="12" spans="1:6" ht="11.25">
      <c r="A12" s="114" t="s">
        <v>84</v>
      </c>
      <c r="B12" s="123">
        <v>0.11</v>
      </c>
      <c r="C12" s="116">
        <v>0.85</v>
      </c>
      <c r="D12" s="117">
        <f t="shared" si="0"/>
        <v>7.727272727272727</v>
      </c>
      <c r="E12" s="118"/>
      <c r="F12" s="119">
        <f t="shared" si="1"/>
        <v>6.7272727272727275</v>
      </c>
    </row>
    <row r="13" spans="1:6" ht="11.25">
      <c r="A13" s="54" t="s">
        <v>17</v>
      </c>
      <c r="B13" s="77">
        <v>0.37</v>
      </c>
      <c r="C13" s="107">
        <v>1.15</v>
      </c>
      <c r="D13" s="73">
        <f t="shared" si="0"/>
        <v>3.108108108108108</v>
      </c>
      <c r="E13" s="52"/>
      <c r="F13" s="53">
        <f t="shared" si="1"/>
        <v>2.108108108108108</v>
      </c>
    </row>
    <row r="14" spans="1:6" ht="11.25">
      <c r="A14" s="54" t="s">
        <v>10</v>
      </c>
      <c r="B14" s="77">
        <v>0.45</v>
      </c>
      <c r="C14" s="107">
        <v>1.59</v>
      </c>
      <c r="D14" s="73">
        <f t="shared" si="0"/>
        <v>3.533333333333333</v>
      </c>
      <c r="E14" s="52"/>
      <c r="F14" s="53">
        <f t="shared" si="1"/>
        <v>2.5333333333333337</v>
      </c>
    </row>
    <row r="15" spans="1:6" ht="11.25">
      <c r="A15" s="54" t="s">
        <v>20</v>
      </c>
      <c r="B15" s="77">
        <v>0.825</v>
      </c>
      <c r="C15" s="107">
        <v>2.37</v>
      </c>
      <c r="D15" s="73">
        <f t="shared" si="0"/>
        <v>2.872727272727273</v>
      </c>
      <c r="E15" s="52"/>
      <c r="F15" s="53">
        <f t="shared" si="1"/>
        <v>1.872727272727273</v>
      </c>
    </row>
    <row r="16" spans="1:6" ht="11.25">
      <c r="A16" s="54" t="s">
        <v>19</v>
      </c>
      <c r="B16" s="77">
        <v>0.65</v>
      </c>
      <c r="C16" s="107">
        <v>2.45</v>
      </c>
      <c r="D16" s="73">
        <f t="shared" si="0"/>
        <v>3.769230769230769</v>
      </c>
      <c r="E16" s="52"/>
      <c r="F16" s="53">
        <f t="shared" si="1"/>
        <v>2.7692307692307696</v>
      </c>
    </row>
    <row r="17" spans="1:6" ht="11.25">
      <c r="A17" s="54" t="s">
        <v>56</v>
      </c>
      <c r="B17" s="77">
        <v>0.32</v>
      </c>
      <c r="C17" s="109">
        <v>1.95</v>
      </c>
      <c r="D17" s="73">
        <f t="shared" si="0"/>
        <v>6.09375</v>
      </c>
      <c r="E17" s="122" t="s">
        <v>6</v>
      </c>
      <c r="F17" s="53">
        <f t="shared" si="1"/>
        <v>5.09375</v>
      </c>
    </row>
    <row r="18" spans="1:6" ht="11.25">
      <c r="A18" s="54" t="s">
        <v>8</v>
      </c>
      <c r="B18" s="77">
        <v>0.735</v>
      </c>
      <c r="C18" s="107">
        <v>1.76</v>
      </c>
      <c r="D18" s="73">
        <f t="shared" si="0"/>
        <v>2.3945578231292517</v>
      </c>
      <c r="E18" s="57">
        <f>AVERAGE(D2:D27)</f>
        <v>4.408300898245452</v>
      </c>
      <c r="F18" s="53">
        <f t="shared" si="1"/>
        <v>1.3945578231292517</v>
      </c>
    </row>
    <row r="19" spans="1:6" ht="11.25">
      <c r="A19" s="54" t="s">
        <v>9</v>
      </c>
      <c r="B19" s="77">
        <v>0.4</v>
      </c>
      <c r="C19" s="107">
        <v>1.01</v>
      </c>
      <c r="D19" s="73">
        <f t="shared" si="0"/>
        <v>2.525</v>
      </c>
      <c r="E19" s="52"/>
      <c r="F19" s="53">
        <f t="shared" si="1"/>
        <v>1.525</v>
      </c>
    </row>
    <row r="20" spans="1:6" ht="11.25">
      <c r="A20" s="82" t="s">
        <v>79</v>
      </c>
      <c r="B20" s="77">
        <v>0.6</v>
      </c>
      <c r="C20" s="107">
        <v>2.87</v>
      </c>
      <c r="D20" s="73">
        <f t="shared" si="0"/>
        <v>4.783333333333334</v>
      </c>
      <c r="E20" s="52"/>
      <c r="F20" s="53">
        <f t="shared" si="1"/>
        <v>3.7833333333333337</v>
      </c>
    </row>
    <row r="21" spans="1:6" ht="11.25">
      <c r="A21" s="82" t="s">
        <v>80</v>
      </c>
      <c r="B21" s="71">
        <v>1.48</v>
      </c>
      <c r="C21" s="107">
        <v>4.45</v>
      </c>
      <c r="D21" s="73">
        <f t="shared" si="0"/>
        <v>3.006756756756757</v>
      </c>
      <c r="E21" s="52"/>
      <c r="F21" s="53">
        <f t="shared" si="1"/>
        <v>2.006756756756757</v>
      </c>
    </row>
    <row r="22" spans="1:6" ht="11.25">
      <c r="A22" s="82" t="s">
        <v>78</v>
      </c>
      <c r="B22" s="77">
        <v>0.57</v>
      </c>
      <c r="C22" s="107">
        <v>2.49</v>
      </c>
      <c r="D22" s="73">
        <f t="shared" si="0"/>
        <v>4.36842105263158</v>
      </c>
      <c r="E22" s="52"/>
      <c r="F22" s="53">
        <f t="shared" si="1"/>
        <v>3.36842105263158</v>
      </c>
    </row>
    <row r="23" spans="1:6" ht="11.25">
      <c r="A23" s="82" t="s">
        <v>76</v>
      </c>
      <c r="B23" s="71">
        <v>0.4</v>
      </c>
      <c r="C23" s="107">
        <v>2.43</v>
      </c>
      <c r="D23" s="73">
        <f t="shared" si="0"/>
        <v>6.075</v>
      </c>
      <c r="E23" s="52"/>
      <c r="F23" s="53">
        <f t="shared" si="1"/>
        <v>5.075</v>
      </c>
    </row>
    <row r="24" spans="1:6" ht="11.25">
      <c r="A24" s="114" t="s">
        <v>38</v>
      </c>
      <c r="B24" s="123">
        <v>0.2</v>
      </c>
      <c r="C24" s="116">
        <v>1.39</v>
      </c>
      <c r="D24" s="117">
        <f t="shared" si="0"/>
        <v>6.949999999999999</v>
      </c>
      <c r="E24" s="118"/>
      <c r="F24" s="119">
        <f t="shared" si="1"/>
        <v>5.949999999999999</v>
      </c>
    </row>
    <row r="25" spans="1:6" ht="11.25">
      <c r="A25" s="82" t="s">
        <v>77</v>
      </c>
      <c r="B25" s="71">
        <v>0.41</v>
      </c>
      <c r="C25" s="55">
        <v>2.58</v>
      </c>
      <c r="D25" s="73">
        <f t="shared" si="0"/>
        <v>6.2926829268292686</v>
      </c>
      <c r="E25" s="52"/>
      <c r="F25" s="53">
        <f t="shared" si="1"/>
        <v>5.2926829268292686</v>
      </c>
    </row>
    <row r="26" spans="1:6" ht="11.25">
      <c r="A26" s="54" t="s">
        <v>11</v>
      </c>
      <c r="B26" s="71">
        <v>0.85</v>
      </c>
      <c r="C26" s="107">
        <v>2.25</v>
      </c>
      <c r="D26" s="73">
        <f t="shared" si="0"/>
        <v>2.6470588235294117</v>
      </c>
      <c r="E26" s="52"/>
      <c r="F26" s="53">
        <f t="shared" si="1"/>
        <v>1.6470588235294117</v>
      </c>
    </row>
    <row r="27" spans="1:6" ht="12" thickBot="1">
      <c r="A27" s="82" t="s">
        <v>23</v>
      </c>
      <c r="B27" s="77">
        <v>0.17</v>
      </c>
      <c r="C27" s="55">
        <v>0.95</v>
      </c>
      <c r="D27" s="73">
        <f t="shared" si="0"/>
        <v>5.588235294117647</v>
      </c>
      <c r="E27" s="52"/>
      <c r="F27" s="53">
        <f t="shared" si="1"/>
        <v>4.588235294117646</v>
      </c>
    </row>
    <row r="28" spans="1:6" ht="11.25">
      <c r="A28" s="58" t="s">
        <v>21</v>
      </c>
      <c r="B28" s="79">
        <v>3.91</v>
      </c>
      <c r="C28" s="51">
        <v>15.94</v>
      </c>
      <c r="D28" s="74">
        <f t="shared" si="0"/>
        <v>4.076726342710997</v>
      </c>
      <c r="E28" s="59"/>
      <c r="F28" s="60">
        <f t="shared" si="1"/>
        <v>3.076726342710997</v>
      </c>
    </row>
    <row r="29" spans="1:6" ht="11.25">
      <c r="A29" s="61" t="s">
        <v>22</v>
      </c>
      <c r="B29" s="77">
        <v>2.74</v>
      </c>
      <c r="C29" s="55">
        <v>10.69</v>
      </c>
      <c r="D29" s="75">
        <f t="shared" si="0"/>
        <v>3.901459854014598</v>
      </c>
      <c r="E29" s="62"/>
      <c r="F29" s="53">
        <f t="shared" si="1"/>
        <v>2.901459854014598</v>
      </c>
    </row>
    <row r="30" spans="1:6" ht="11.25">
      <c r="A30" s="84" t="s">
        <v>85</v>
      </c>
      <c r="B30" s="77">
        <v>1.08</v>
      </c>
      <c r="C30" s="55">
        <v>3.04</v>
      </c>
      <c r="D30" s="75">
        <f t="shared" si="0"/>
        <v>2.814814814814815</v>
      </c>
      <c r="E30" s="63" t="s">
        <v>12</v>
      </c>
      <c r="F30" s="53">
        <f t="shared" si="1"/>
        <v>1.8148148148148147</v>
      </c>
    </row>
    <row r="31" spans="1:6" ht="11.25">
      <c r="A31" s="84" t="s">
        <v>86</v>
      </c>
      <c r="B31" s="77">
        <v>1.47</v>
      </c>
      <c r="C31" s="55">
        <v>5.55</v>
      </c>
      <c r="D31" s="75">
        <f t="shared" si="0"/>
        <v>3.7755102040816326</v>
      </c>
      <c r="E31" s="64">
        <f>AVERAGE(D28:D34)</f>
        <v>3.1496403004273184</v>
      </c>
      <c r="F31" s="53">
        <f t="shared" si="1"/>
        <v>2.7755102040816326</v>
      </c>
    </row>
    <row r="32" spans="1:6" ht="11.25">
      <c r="A32" s="61" t="s">
        <v>13</v>
      </c>
      <c r="B32" s="77">
        <v>1.87</v>
      </c>
      <c r="C32" s="55">
        <v>5.8</v>
      </c>
      <c r="D32" s="75">
        <f t="shared" si="0"/>
        <v>3.101604278074866</v>
      </c>
      <c r="E32" s="62"/>
      <c r="F32" s="53">
        <f t="shared" si="1"/>
        <v>2.101604278074866</v>
      </c>
    </row>
    <row r="33" spans="1:6" ht="11.25">
      <c r="A33" s="84" t="s">
        <v>87</v>
      </c>
      <c r="B33" s="77">
        <v>0.83</v>
      </c>
      <c r="C33" s="55">
        <v>1.41</v>
      </c>
      <c r="D33" s="75">
        <f t="shared" si="0"/>
        <v>1.6987951807228916</v>
      </c>
      <c r="E33" s="62"/>
      <c r="F33" s="53">
        <f t="shared" si="1"/>
        <v>0.6987951807228916</v>
      </c>
    </row>
    <row r="34" spans="1:6" ht="12" thickBot="1">
      <c r="A34" s="65" t="s">
        <v>14</v>
      </c>
      <c r="B34" s="78">
        <v>0.28</v>
      </c>
      <c r="C34" s="76">
        <v>0.75</v>
      </c>
      <c r="D34" s="85">
        <f t="shared" si="0"/>
        <v>2.6785714285714284</v>
      </c>
      <c r="E34" s="66"/>
      <c r="F34" s="67">
        <f t="shared" si="1"/>
        <v>1.6785714285714284</v>
      </c>
    </row>
    <row r="35" spans="1:5" ht="23.25" customHeight="1">
      <c r="A35" s="110" t="s">
        <v>89</v>
      </c>
      <c r="B35" s="111"/>
      <c r="C35" s="111"/>
      <c r="D35" s="111"/>
      <c r="E35" s="68" t="s">
        <v>15</v>
      </c>
    </row>
    <row r="36" spans="1:5" ht="9.75" customHeight="1">
      <c r="A36" s="103"/>
      <c r="B36" s="104"/>
      <c r="C36" s="104"/>
      <c r="D36" s="104"/>
      <c r="E36" s="68"/>
    </row>
    <row r="37" spans="1:5" ht="12.75" thickBot="1">
      <c r="A37" s="105"/>
      <c r="B37" s="106"/>
      <c r="C37" s="69"/>
      <c r="E37" s="70">
        <f>AVERAGE(D2:D34)</f>
        <v>4.141312286587059</v>
      </c>
    </row>
    <row r="38" spans="1:5" ht="11.25">
      <c r="A38" s="69"/>
      <c r="B38" s="101"/>
      <c r="C38" s="69"/>
      <c r="E38" s="57"/>
    </row>
    <row r="39" spans="1:5" ht="11.25">
      <c r="A39" s="69"/>
      <c r="B39" s="101"/>
      <c r="C39" s="69"/>
      <c r="E39" s="57"/>
    </row>
    <row r="40" spans="1:5" ht="11.25">
      <c r="A40" s="69"/>
      <c r="B40" s="101"/>
      <c r="C40" s="69"/>
      <c r="E40" s="57"/>
    </row>
    <row r="41" spans="1:5" ht="11.25">
      <c r="A41" s="69"/>
      <c r="B41" s="101"/>
      <c r="C41" s="69"/>
      <c r="E41" s="57"/>
    </row>
    <row r="42" spans="1:5" ht="11.25">
      <c r="A42" s="69"/>
      <c r="B42" s="102"/>
      <c r="C42" s="69"/>
      <c r="E42" s="57"/>
    </row>
    <row r="43" spans="1:5" ht="11.25">
      <c r="A43" s="69"/>
      <c r="B43" s="102"/>
      <c r="C43" s="69"/>
      <c r="E43" s="57"/>
    </row>
    <row r="44" spans="1:5" ht="11.25">
      <c r="A44" s="69"/>
      <c r="B44" s="69"/>
      <c r="C44" s="69"/>
      <c r="E44" s="57"/>
    </row>
    <row r="45" spans="1:2" ht="11.25">
      <c r="A45" s="97"/>
      <c r="B45" s="91"/>
    </row>
  </sheetData>
  <sheetProtection/>
  <mergeCells count="1">
    <mergeCell ref="A35:D3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P45"/>
  <sheetViews>
    <sheetView zoomScalePageLayoutView="0" workbookViewId="0" topLeftCell="D13">
      <selection activeCell="G29" sqref="G29"/>
    </sheetView>
  </sheetViews>
  <sheetFormatPr defaultColWidth="9.140625" defaultRowHeight="12.75"/>
  <cols>
    <col min="1" max="1" width="9.140625" style="0" customWidth="1"/>
    <col min="2" max="4" width="15.28125" style="0" customWidth="1"/>
    <col min="5" max="5" width="17.140625" style="0" customWidth="1"/>
    <col min="6" max="14" width="15.28125" style="0" customWidth="1"/>
  </cols>
  <sheetData>
    <row r="4" spans="2:6" ht="12.75">
      <c r="B4" s="112" t="s">
        <v>74</v>
      </c>
      <c r="C4" s="112"/>
      <c r="D4" s="112"/>
      <c r="E4" s="112"/>
      <c r="F4" t="s">
        <v>51</v>
      </c>
    </row>
    <row r="5" spans="2:14" ht="12.75">
      <c r="B5" t="s">
        <v>65</v>
      </c>
      <c r="C5" t="s">
        <v>65</v>
      </c>
      <c r="D5" t="s">
        <v>65</v>
      </c>
      <c r="F5" t="s">
        <v>65</v>
      </c>
      <c r="I5" t="s">
        <v>65</v>
      </c>
      <c r="J5" t="s">
        <v>65</v>
      </c>
      <c r="K5" t="s">
        <v>66</v>
      </c>
      <c r="L5" t="s">
        <v>65</v>
      </c>
      <c r="M5" t="s">
        <v>65</v>
      </c>
      <c r="N5" t="s">
        <v>65</v>
      </c>
    </row>
    <row r="6" spans="2:14" ht="12.75">
      <c r="B6" t="s">
        <v>24</v>
      </c>
      <c r="C6" t="s">
        <v>25</v>
      </c>
      <c r="D6" t="s">
        <v>26</v>
      </c>
      <c r="E6" t="s">
        <v>27</v>
      </c>
      <c r="F6" t="s">
        <v>28</v>
      </c>
      <c r="G6" t="s">
        <v>29</v>
      </c>
      <c r="H6" t="s">
        <v>30</v>
      </c>
      <c r="I6" t="s">
        <v>31</v>
      </c>
      <c r="J6" t="s">
        <v>32</v>
      </c>
      <c r="K6" t="s">
        <v>33</v>
      </c>
      <c r="L6" t="s">
        <v>34</v>
      </c>
      <c r="M6" t="s">
        <v>35</v>
      </c>
      <c r="N6" t="s">
        <v>64</v>
      </c>
    </row>
    <row r="13" spans="2:13" ht="12.75">
      <c r="B13" s="2" t="e">
        <f aca="true" t="shared" si="0" ref="B13:G13">AVERAGE(B7:B11)</f>
        <v>#DIV/0!</v>
      </c>
      <c r="C13" s="2" t="e">
        <f t="shared" si="0"/>
        <v>#DIV/0!</v>
      </c>
      <c r="D13" s="2" t="e">
        <f t="shared" si="0"/>
        <v>#DIV/0!</v>
      </c>
      <c r="E13" s="2" t="e">
        <f t="shared" si="0"/>
        <v>#DIV/0!</v>
      </c>
      <c r="F13" s="2" t="e">
        <f t="shared" si="0"/>
        <v>#DIV/0!</v>
      </c>
      <c r="G13" s="2" t="e">
        <f t="shared" si="0"/>
        <v>#DIV/0!</v>
      </c>
      <c r="H13" s="2" t="e">
        <f>AVERAGE(H7:H10)</f>
        <v>#DIV/0!</v>
      </c>
      <c r="I13" s="2" t="e">
        <f>AVERAGE(I7:I11)</f>
        <v>#DIV/0!</v>
      </c>
      <c r="J13" s="2" t="e">
        <f>AVERAGE(J7:J10)</f>
        <v>#DIV/0!</v>
      </c>
      <c r="K13" s="2" t="e">
        <f>AVERAGE(K7:K10)</f>
        <v>#DIV/0!</v>
      </c>
      <c r="L13" s="2" t="e">
        <f>AVERAGE(L7:L10)</f>
        <v>#DIV/0!</v>
      </c>
      <c r="M13" s="2" t="e">
        <f>AVERAGE(M7:M11)</f>
        <v>#DIV/0!</v>
      </c>
    </row>
    <row r="15" spans="2:13" ht="12.75">
      <c r="B15" s="3" t="s">
        <v>36</v>
      </c>
      <c r="C15" s="4" t="e">
        <f>AVERAGE(B13,C13)</f>
        <v>#DIV/0!</v>
      </c>
      <c r="D15" s="5" t="s">
        <v>7</v>
      </c>
      <c r="E15" s="46" t="e">
        <f>AVERAGE(D13)</f>
        <v>#DIV/0!</v>
      </c>
      <c r="F15" s="6" t="s">
        <v>10</v>
      </c>
      <c r="G15" s="7" t="e">
        <f>AVERAGE(F13)</f>
        <v>#DIV/0!</v>
      </c>
      <c r="H15" s="8" t="s">
        <v>37</v>
      </c>
      <c r="I15" s="45" t="e">
        <f>AVERAGE(I13)</f>
        <v>#DIV/0!</v>
      </c>
      <c r="J15" s="9" t="s">
        <v>38</v>
      </c>
      <c r="K15" s="10" t="e">
        <f>J13</f>
        <v>#DIV/0!</v>
      </c>
      <c r="L15" s="11" t="s">
        <v>23</v>
      </c>
      <c r="M15" s="12" t="e">
        <f>AVERAGE(L13,M13)</f>
        <v>#DIV/0!</v>
      </c>
    </row>
    <row r="16" spans="2:13" ht="12.75">
      <c r="B16" s="13" t="s">
        <v>39</v>
      </c>
      <c r="C16" s="14" t="e">
        <f>C15-(0.15*C15)</f>
        <v>#DIV/0!</v>
      </c>
      <c r="D16" s="13" t="s">
        <v>39</v>
      </c>
      <c r="E16" s="86" t="e">
        <f>E15-(0.15*E15)</f>
        <v>#DIV/0!</v>
      </c>
      <c r="F16" s="13" t="s">
        <v>39</v>
      </c>
      <c r="G16" s="15" t="e">
        <f>G15-(0.15*G15)</f>
        <v>#DIV/0!</v>
      </c>
      <c r="H16" s="13" t="s">
        <v>39</v>
      </c>
      <c r="I16" s="16" t="e">
        <f>I15-(0.15*I15)</f>
        <v>#DIV/0!</v>
      </c>
      <c r="J16" s="13" t="s">
        <v>39</v>
      </c>
      <c r="K16" s="17" t="e">
        <f>K15-(0.15*K15)</f>
        <v>#DIV/0!</v>
      </c>
      <c r="L16" s="13" t="s">
        <v>39</v>
      </c>
      <c r="M16" s="18" t="e">
        <f>M15-(0.15*M15)</f>
        <v>#DIV/0!</v>
      </c>
    </row>
    <row r="17" spans="2:9" ht="12.75">
      <c r="B17" s="19"/>
      <c r="C17" s="19"/>
      <c r="D17" s="19"/>
      <c r="E17" s="19"/>
      <c r="F17" s="19"/>
      <c r="G17" s="20"/>
      <c r="H17" s="19"/>
      <c r="I17" s="19"/>
    </row>
    <row r="18" spans="2:16" ht="12.75">
      <c r="B18" t="s">
        <v>65</v>
      </c>
      <c r="C18" t="s">
        <v>65</v>
      </c>
      <c r="D18" t="s">
        <v>65</v>
      </c>
      <c r="E18" t="s">
        <v>65</v>
      </c>
      <c r="G18" s="44" t="s">
        <v>65</v>
      </c>
      <c r="H18" s="19" t="s">
        <v>65</v>
      </c>
      <c r="I18" s="19" t="s">
        <v>65</v>
      </c>
      <c r="J18" s="19" t="s">
        <v>65</v>
      </c>
      <c r="L18" t="s">
        <v>65</v>
      </c>
      <c r="M18" t="s">
        <v>65</v>
      </c>
      <c r="N18" s="113" t="s">
        <v>57</v>
      </c>
      <c r="O18" s="113"/>
      <c r="P18" s="113"/>
    </row>
    <row r="19" spans="2:16" ht="12.75">
      <c r="B19" t="s">
        <v>40</v>
      </c>
      <c r="C19" t="s">
        <v>41</v>
      </c>
      <c r="D19" t="s">
        <v>42</v>
      </c>
      <c r="E19" s="21" t="s">
        <v>43</v>
      </c>
      <c r="F19" s="22" t="s">
        <v>75</v>
      </c>
      <c r="G19" s="1" t="s">
        <v>44</v>
      </c>
      <c r="H19" s="23" t="s">
        <v>52</v>
      </c>
      <c r="I19" t="s">
        <v>45</v>
      </c>
      <c r="J19" t="s">
        <v>46</v>
      </c>
      <c r="K19" t="s">
        <v>47</v>
      </c>
      <c r="L19" t="s">
        <v>48</v>
      </c>
      <c r="M19" t="s">
        <v>54</v>
      </c>
      <c r="N19" t="s">
        <v>58</v>
      </c>
      <c r="O19" t="s">
        <v>59</v>
      </c>
      <c r="P19" t="s">
        <v>60</v>
      </c>
    </row>
    <row r="20" spans="2:12" ht="12.75">
      <c r="B20">
        <v>0.24</v>
      </c>
      <c r="C20">
        <v>0.94</v>
      </c>
      <c r="D20" s="25">
        <v>0.72</v>
      </c>
      <c r="E20" s="19">
        <v>0.2</v>
      </c>
      <c r="F20" s="19">
        <v>0.36</v>
      </c>
      <c r="G20" s="19">
        <v>0.27</v>
      </c>
      <c r="H20" s="19">
        <v>0.23</v>
      </c>
      <c r="I20" s="83"/>
      <c r="J20" s="19"/>
      <c r="K20" s="19"/>
      <c r="L20" s="19"/>
    </row>
    <row r="21" spans="2:13" ht="12.75">
      <c r="B21">
        <v>0.26</v>
      </c>
      <c r="C21">
        <v>1.16</v>
      </c>
      <c r="D21">
        <v>0.58</v>
      </c>
      <c r="E21" s="24">
        <v>0.18</v>
      </c>
      <c r="F21" s="19">
        <v>0.39</v>
      </c>
      <c r="G21" s="19">
        <v>0.22</v>
      </c>
      <c r="H21" s="25">
        <v>0.2</v>
      </c>
      <c r="I21" s="90"/>
      <c r="J21" s="80"/>
      <c r="K21" s="80"/>
      <c r="L21" s="90"/>
      <c r="M21" s="90"/>
    </row>
    <row r="22" spans="2:13" ht="12.75">
      <c r="B22">
        <v>0.32</v>
      </c>
      <c r="C22">
        <v>1.34</v>
      </c>
      <c r="D22" s="25">
        <v>0.52</v>
      </c>
      <c r="E22" s="24">
        <v>0.19</v>
      </c>
      <c r="F22" s="19">
        <v>0.3</v>
      </c>
      <c r="G22" s="19">
        <v>0.19</v>
      </c>
      <c r="H22" s="25">
        <v>0.22</v>
      </c>
      <c r="I22" s="90"/>
      <c r="J22" s="80"/>
      <c r="K22" s="80"/>
      <c r="L22" s="90"/>
      <c r="M22" s="90"/>
    </row>
    <row r="23" spans="4:13" ht="12.75">
      <c r="D23" s="19"/>
      <c r="E23" s="24"/>
      <c r="F23" s="19"/>
      <c r="G23" s="19"/>
      <c r="H23" s="25"/>
      <c r="I23" s="90"/>
      <c r="J23" s="80"/>
      <c r="K23" s="80"/>
      <c r="L23" s="90"/>
      <c r="M23" s="90"/>
    </row>
    <row r="24" spans="4:13" ht="12.75">
      <c r="D24" s="19"/>
      <c r="E24" s="24"/>
      <c r="F24" s="19"/>
      <c r="G24" s="19"/>
      <c r="H24" s="25"/>
      <c r="I24" s="90"/>
      <c r="J24" s="80"/>
      <c r="K24" s="80"/>
      <c r="L24" s="90"/>
      <c r="M24" s="90"/>
    </row>
    <row r="25" spans="5:8" ht="12.75">
      <c r="E25" s="24"/>
      <c r="F25" s="1"/>
      <c r="G25" s="1"/>
      <c r="H25" s="25"/>
    </row>
    <row r="26" spans="2:16" ht="12.75">
      <c r="B26" s="2">
        <f>AVERAGE(B20:B24)</f>
        <v>0.2733333333333334</v>
      </c>
      <c r="C26" s="2">
        <f>AVERAGE(C20:C24)</f>
        <v>1.1466666666666665</v>
      </c>
      <c r="D26" s="2">
        <f>AVERAGE(D20:D24)</f>
        <v>0.6066666666666666</v>
      </c>
      <c r="E26" s="2">
        <f>AVERAGE(E20:E24)</f>
        <v>0.19000000000000003</v>
      </c>
      <c r="F26" s="2">
        <f>AVERAGE(F20:F23)</f>
        <v>0.35000000000000003</v>
      </c>
      <c r="G26" s="2">
        <f>AVERAGE(G20:G24)</f>
        <v>0.22666666666666666</v>
      </c>
      <c r="H26" s="26">
        <f>AVERAGE(H20:H24)</f>
        <v>0.21666666666666667</v>
      </c>
      <c r="I26" s="2" t="e">
        <f>AVERAGE(I20:I24)</f>
        <v>#DIV/0!</v>
      </c>
      <c r="J26" s="2" t="e">
        <f>AVERAGE(J20:J24)</f>
        <v>#DIV/0!</v>
      </c>
      <c r="K26" s="2" t="e">
        <f>AVERAGE(K20:K23)</f>
        <v>#DIV/0!</v>
      </c>
      <c r="L26" s="2" t="e">
        <f>AVERAGE(L20:L24)</f>
        <v>#DIV/0!</v>
      </c>
      <c r="M26" s="2" t="e">
        <f>AVERAGE(M20:M23)</f>
        <v>#DIV/0!</v>
      </c>
      <c r="N26" s="2" t="e">
        <f>AVERAGE(N21:N23)</f>
        <v>#DIV/0!</v>
      </c>
      <c r="O26" s="2" t="e">
        <f>AVERAGE(O21:O23)</f>
        <v>#DIV/0!</v>
      </c>
      <c r="P26" s="2" t="e">
        <f>AVERAGE(P20:P24)</f>
        <v>#DIV/0!</v>
      </c>
    </row>
    <row r="27" spans="4:8" ht="12.75">
      <c r="D27" t="s">
        <v>41</v>
      </c>
      <c r="E27" s="24"/>
      <c r="F27" s="1"/>
      <c r="G27" s="1"/>
      <c r="H27" s="42"/>
    </row>
    <row r="28" spans="2:16" ht="12.75">
      <c r="B28" s="27" t="s">
        <v>49</v>
      </c>
      <c r="C28" s="28">
        <f>AVERAGE(B26,D26)</f>
        <v>0.43999999999999995</v>
      </c>
      <c r="D28" s="29">
        <f>C26</f>
        <v>1.1466666666666665</v>
      </c>
      <c r="E28" s="30" t="s">
        <v>50</v>
      </c>
      <c r="F28" s="31">
        <f>AVERAGE(E26,F26)</f>
        <v>0.27</v>
      </c>
      <c r="G28" s="43">
        <f>AVERAGE(E26,G26)</f>
        <v>0.20833333333333334</v>
      </c>
      <c r="H28" s="41"/>
      <c r="I28" s="32" t="e">
        <f>I26</f>
        <v>#DIV/0!</v>
      </c>
      <c r="J28" s="32" t="e">
        <f>J26</f>
        <v>#DIV/0!</v>
      </c>
      <c r="K28" s="32" t="e">
        <f>K26</f>
        <v>#DIV/0!</v>
      </c>
      <c r="L28" s="32" t="e">
        <f>L26</f>
        <v>#DIV/0!</v>
      </c>
      <c r="M28" s="32" t="e">
        <f>M26</f>
        <v>#DIV/0!</v>
      </c>
      <c r="N28" s="32"/>
      <c r="O28" s="32"/>
      <c r="P28" s="32" t="e">
        <f>AVERAGE(N26:P26)</f>
        <v>#DIV/0!</v>
      </c>
    </row>
    <row r="29" spans="2:16" ht="12.75">
      <c r="B29" s="13" t="s">
        <v>39</v>
      </c>
      <c r="C29" s="33">
        <f>C28-(0.15*C28)</f>
        <v>0.37399999999999994</v>
      </c>
      <c r="D29" s="29">
        <f>D28-(0.15*D28)</f>
        <v>0.9746666666666666</v>
      </c>
      <c r="E29" s="34" t="s">
        <v>39</v>
      </c>
      <c r="F29" s="31">
        <f aca="true" t="shared" si="1" ref="F29:L29">F28-(0.15*F28)</f>
        <v>0.2295</v>
      </c>
      <c r="G29" s="31">
        <f t="shared" si="1"/>
        <v>0.17708333333333334</v>
      </c>
      <c r="H29" s="31">
        <f>H26-(0.15*H26)</f>
        <v>0.18416666666666667</v>
      </c>
      <c r="I29" s="35" t="e">
        <f t="shared" si="1"/>
        <v>#DIV/0!</v>
      </c>
      <c r="J29" s="4" t="e">
        <f t="shared" si="1"/>
        <v>#DIV/0!</v>
      </c>
      <c r="K29" s="28" t="e">
        <f t="shared" si="1"/>
        <v>#DIV/0!</v>
      </c>
      <c r="L29" s="35" t="e">
        <f t="shared" si="1"/>
        <v>#DIV/0!</v>
      </c>
      <c r="M29" s="35" t="e">
        <f>M28-(0.15*M28)</f>
        <v>#DIV/0!</v>
      </c>
      <c r="N29" s="35">
        <f>N28-(0.15*N28)</f>
        <v>0</v>
      </c>
      <c r="O29" s="35">
        <f>O28-(0.15*O28)</f>
        <v>0</v>
      </c>
      <c r="P29" s="35" t="e">
        <f>P28-(0.15*P28)</f>
        <v>#DIV/0!</v>
      </c>
    </row>
    <row r="32" spans="2:8" ht="12.75">
      <c r="B32" t="s">
        <v>61</v>
      </c>
      <c r="C32" t="s">
        <v>62</v>
      </c>
      <c r="D32" t="s">
        <v>63</v>
      </c>
      <c r="F32" t="s">
        <v>67</v>
      </c>
      <c r="G32" t="s">
        <v>68</v>
      </c>
      <c r="H32" t="s">
        <v>69</v>
      </c>
    </row>
    <row r="33" spans="2:8" ht="12.75">
      <c r="B33" s="36">
        <v>2.8</v>
      </c>
      <c r="C33" s="37">
        <v>42</v>
      </c>
      <c r="D33" s="37">
        <v>57</v>
      </c>
      <c r="E33" s="37"/>
      <c r="F33" s="37">
        <v>0.3</v>
      </c>
      <c r="G33" s="37">
        <v>0.29</v>
      </c>
      <c r="H33" s="37">
        <v>0.48</v>
      </c>
    </row>
    <row r="34" spans="2:8" ht="12.75">
      <c r="B34" s="37">
        <v>2.18</v>
      </c>
      <c r="C34" s="37">
        <v>42</v>
      </c>
      <c r="D34" s="37">
        <v>54</v>
      </c>
      <c r="E34" s="39"/>
      <c r="F34" s="37"/>
      <c r="G34" s="37">
        <v>0.3</v>
      </c>
      <c r="H34" s="37">
        <v>0.46</v>
      </c>
    </row>
    <row r="35" spans="2:8" ht="12.75">
      <c r="B35" s="37">
        <v>2.18</v>
      </c>
      <c r="C35" s="37">
        <v>43</v>
      </c>
      <c r="D35" s="37">
        <v>54</v>
      </c>
      <c r="E35" s="37"/>
      <c r="F35" s="37"/>
      <c r="G35" s="37">
        <v>0.29</v>
      </c>
      <c r="H35" s="37">
        <v>0.45</v>
      </c>
    </row>
    <row r="36" spans="2:8" ht="12.75">
      <c r="B36" s="37">
        <v>2.25</v>
      </c>
      <c r="C36" s="37">
        <v>45</v>
      </c>
      <c r="D36" s="37">
        <v>57</v>
      </c>
      <c r="E36" s="38"/>
      <c r="F36" s="95"/>
      <c r="G36" s="95"/>
      <c r="H36" s="95"/>
    </row>
    <row r="37" spans="2:8" ht="12.75">
      <c r="B37" s="38"/>
      <c r="D37" s="38"/>
      <c r="E37" s="38"/>
      <c r="F37" s="38"/>
      <c r="G37" s="38"/>
      <c r="H37" s="38"/>
    </row>
    <row r="38" spans="2:8" ht="12.75">
      <c r="B38" s="81">
        <f>AVERAGE(B33:B36)</f>
        <v>2.3525</v>
      </c>
      <c r="C38" s="81">
        <f>AVERAGE(C33:C36)</f>
        <v>43</v>
      </c>
      <c r="D38" s="81">
        <f>AVERAGE(D33:D36)</f>
        <v>55.5</v>
      </c>
      <c r="E38" s="38"/>
      <c r="F38" s="2">
        <f>AVERAGE(F33:F36)</f>
        <v>0.3</v>
      </c>
      <c r="G38" s="2">
        <f>AVERAGE(G33:G36)</f>
        <v>0.2933333333333333</v>
      </c>
      <c r="H38" s="2">
        <f>AVERAGE(H33:H36)</f>
        <v>0.4633333333333333</v>
      </c>
    </row>
    <row r="39" spans="2:8" ht="12.75">
      <c r="B39" s="38"/>
      <c r="C39" s="38"/>
      <c r="D39" s="38"/>
      <c r="E39" s="38"/>
      <c r="F39" s="93" t="s">
        <v>71</v>
      </c>
      <c r="G39" s="93" t="s">
        <v>72</v>
      </c>
      <c r="H39" s="93"/>
    </row>
    <row r="40" spans="2:8" ht="12.75">
      <c r="B40" s="40"/>
      <c r="C40" s="38"/>
      <c r="D40" s="38"/>
      <c r="E40" s="100">
        <v>0.7</v>
      </c>
      <c r="F40" s="99"/>
      <c r="G40" s="94">
        <v>0.29</v>
      </c>
      <c r="H40" s="94">
        <f>H38</f>
        <v>0.4633333333333333</v>
      </c>
    </row>
    <row r="41" spans="2:8" ht="12.75">
      <c r="B41" s="38"/>
      <c r="C41" s="38"/>
      <c r="D41" s="38"/>
      <c r="E41" s="38" t="s">
        <v>73</v>
      </c>
      <c r="F41" s="98">
        <v>0.12</v>
      </c>
      <c r="G41" s="98">
        <v>0.09</v>
      </c>
      <c r="H41" s="98">
        <v>0.1045</v>
      </c>
    </row>
    <row r="42" spans="2:8" ht="15">
      <c r="B42" s="38"/>
      <c r="C42" s="38"/>
      <c r="D42" s="38"/>
      <c r="E42" s="38"/>
      <c r="F42" s="96">
        <f>SUM(F40:F41)</f>
        <v>0.12</v>
      </c>
      <c r="G42" s="96">
        <f>SUM(G40:G41)</f>
        <v>0.38</v>
      </c>
      <c r="H42" s="96">
        <f>SUM(H40:H41)</f>
        <v>0.5678333333333333</v>
      </c>
    </row>
    <row r="43" spans="2:8" ht="12.75">
      <c r="B43" s="38"/>
      <c r="C43" s="38"/>
      <c r="D43" s="38"/>
      <c r="E43" s="38"/>
      <c r="F43" s="38"/>
      <c r="G43" s="38"/>
      <c r="H43" s="38"/>
    </row>
    <row r="44" spans="2:8" ht="12.75">
      <c r="B44" s="38"/>
      <c r="C44" s="38"/>
      <c r="D44" s="38"/>
      <c r="E44" s="38"/>
      <c r="F44" s="38"/>
      <c r="G44" s="38"/>
      <c r="H44" s="38"/>
    </row>
    <row r="45" spans="2:8" ht="12.75">
      <c r="B45" s="38"/>
      <c r="C45" s="38"/>
      <c r="D45" s="38"/>
      <c r="E45" s="38"/>
      <c r="F45" s="38"/>
      <c r="G45" s="38"/>
      <c r="H45" s="38"/>
    </row>
  </sheetData>
  <sheetProtection/>
  <mergeCells count="2">
    <mergeCell ref="B4:E4"/>
    <mergeCell ref="N18:P1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COAG</cp:lastModifiedBy>
  <cp:lastPrinted>2019-08-06T08:52:28Z</cp:lastPrinted>
  <dcterms:created xsi:type="dcterms:W3CDTF">2009-01-13T08:48:29Z</dcterms:created>
  <dcterms:modified xsi:type="dcterms:W3CDTF">2019-08-06T08:52:56Z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